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MA\Departamento\Plazas Sustitutos\Didáctica de la Física\Evaluación Candidatos PS Z057DC20251 (Didáctica de las Ciencias -2025)\"/>
    </mc:Choice>
  </mc:AlternateContent>
  <xr:revisionPtr revIDLastSave="0" documentId="13_ncr:1_{69F4F763-19C8-4391-B520-C917B72565F8}" xr6:coauthVersionLast="47" xr6:coauthVersionMax="47" xr10:uidLastSave="{00000000-0000-0000-0000-000000000000}"/>
  <bookViews>
    <workbookView xWindow="450" yWindow="735" windowWidth="27735" windowHeight="14490" activeTab="4" xr2:uid="{9DB40A64-FBFF-4610-B9AF-BFE6DDEE95C5}"/>
  </bookViews>
  <sheets>
    <sheet name="Irene Tinajero" sheetId="1" r:id="rId1"/>
    <sheet name="Julia Catalina Rosu" sheetId="6" r:id="rId2"/>
    <sheet name="Alonso Romero Barrueco" sheetId="5" r:id="rId3"/>
    <sheet name="Hector Prieto" sheetId="4" r:id="rId4"/>
    <sheet name="Maria Morales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C26" i="1"/>
  <c r="B25" i="1"/>
  <c r="C30" i="5"/>
  <c r="C30" i="4"/>
  <c r="C31" i="6"/>
  <c r="C30" i="6"/>
  <c r="C29" i="6"/>
  <c r="C32" i="6"/>
  <c r="C25" i="6"/>
  <c r="C24" i="6"/>
  <c r="C20" i="6"/>
  <c r="C19" i="6"/>
  <c r="C18" i="6"/>
  <c r="C14" i="6"/>
  <c r="C13" i="6"/>
  <c r="C9" i="6"/>
  <c r="C8" i="6"/>
  <c r="C7" i="6"/>
  <c r="C3" i="6"/>
  <c r="C2" i="6"/>
  <c r="C31" i="5"/>
  <c r="C29" i="5"/>
  <c r="C25" i="5"/>
  <c r="C24" i="5"/>
  <c r="C20" i="5"/>
  <c r="C19" i="5"/>
  <c r="C18" i="5"/>
  <c r="C14" i="5"/>
  <c r="C13" i="5"/>
  <c r="C15" i="5"/>
  <c r="C9" i="5"/>
  <c r="C8" i="5"/>
  <c r="C7" i="5"/>
  <c r="C3" i="5"/>
  <c r="C2" i="5"/>
  <c r="C4" i="5"/>
  <c r="C31" i="4"/>
  <c r="C29" i="4"/>
  <c r="C25" i="4"/>
  <c r="C24" i="4"/>
  <c r="C20" i="4"/>
  <c r="C19" i="4"/>
  <c r="C18" i="4"/>
  <c r="C14" i="4"/>
  <c r="C13" i="4"/>
  <c r="C15" i="4"/>
  <c r="C9" i="4"/>
  <c r="C8" i="4"/>
  <c r="C7" i="4"/>
  <c r="C3" i="4"/>
  <c r="C2" i="4"/>
  <c r="C31" i="3"/>
  <c r="C30" i="3"/>
  <c r="C29" i="3"/>
  <c r="C32" i="3"/>
  <c r="C25" i="3"/>
  <c r="C24" i="3"/>
  <c r="C20" i="3"/>
  <c r="C19" i="3"/>
  <c r="C18" i="3"/>
  <c r="C14" i="3"/>
  <c r="C13" i="3"/>
  <c r="C9" i="3"/>
  <c r="C8" i="3"/>
  <c r="C10" i="3"/>
  <c r="C7" i="3"/>
  <c r="C3" i="3"/>
  <c r="C2" i="3"/>
  <c r="C30" i="1"/>
  <c r="C31" i="1"/>
  <c r="C25" i="1"/>
  <c r="C2" i="1"/>
  <c r="C7" i="1"/>
  <c r="C29" i="1"/>
  <c r="C32" i="1"/>
  <c r="C24" i="1"/>
  <c r="C20" i="1"/>
  <c r="C19" i="1"/>
  <c r="C18" i="1"/>
  <c r="C21" i="1"/>
  <c r="C14" i="1"/>
  <c r="C13" i="1"/>
  <c r="C15" i="1"/>
  <c r="C9" i="1"/>
  <c r="C3" i="1"/>
  <c r="C32" i="5"/>
  <c r="C26" i="5"/>
  <c r="C21" i="5"/>
  <c r="C10" i="5"/>
  <c r="C10" i="1"/>
  <c r="C4" i="1"/>
  <c r="C26" i="6"/>
  <c r="C21" i="6"/>
  <c r="C15" i="6"/>
  <c r="C10" i="6"/>
  <c r="C4" i="6"/>
  <c r="C26" i="4"/>
  <c r="C4" i="4"/>
  <c r="C10" i="4"/>
  <c r="C21" i="4"/>
  <c r="C32" i="4"/>
  <c r="C34" i="4"/>
  <c r="C4" i="3"/>
  <c r="C15" i="3"/>
  <c r="C21" i="3"/>
  <c r="C26" i="3"/>
  <c r="C34" i="5"/>
  <c r="C34" i="1"/>
  <c r="C34" i="6"/>
  <c r="C34" i="3"/>
</calcChain>
</file>

<file path=xl/sharedStrings.xml><?xml version="1.0" encoding="utf-8"?>
<sst xmlns="http://schemas.openxmlformats.org/spreadsheetml/2006/main" count="160" uniqueCount="30">
  <si>
    <t>Horas</t>
  </si>
  <si>
    <t>Total</t>
  </si>
  <si>
    <t>Observaciones</t>
  </si>
  <si>
    <t>Horas totales</t>
  </si>
  <si>
    <t>ECTS totales</t>
  </si>
  <si>
    <t>Total (max 4,5)</t>
  </si>
  <si>
    <t>Cursos completos en Fis Quim o Ciencia y Tecnología</t>
  </si>
  <si>
    <t>Horas impartidas, incluyendo en prácticas</t>
  </si>
  <si>
    <t>Semanas impartidas, incluyendo en prácticas</t>
  </si>
  <si>
    <t>Total (max 1.5)</t>
  </si>
  <si>
    <t>3. Experiencia profesional en el área de conocimiento (años u horas)</t>
  </si>
  <si>
    <t>Años impartidos en academias, talleres y cursos de formación</t>
  </si>
  <si>
    <t>Horas impartidas en academias, talleres y cursos de formación</t>
  </si>
  <si>
    <t>Total (max 1.0)</t>
  </si>
  <si>
    <t>4. Experiencia investigadora en el área de conocimiento</t>
  </si>
  <si>
    <t>Artículos en revistas indexadas en JCR/Scopus</t>
  </si>
  <si>
    <t>Artículos en otras revistas</t>
  </si>
  <si>
    <t>Comunicaciones a congresos</t>
  </si>
  <si>
    <t>5. Formación académica y docente</t>
  </si>
  <si>
    <t>Máster de Formación de Profesorado de Secundaria</t>
  </si>
  <si>
    <t>Horas en otros cursos (máximo 0,5 puntos)</t>
  </si>
  <si>
    <t>Máximo 0,5</t>
  </si>
  <si>
    <t>6. Grado de Doctor</t>
  </si>
  <si>
    <t>Didáctica de las ciencias</t>
  </si>
  <si>
    <t>Física</t>
  </si>
  <si>
    <t>Otros doctorados en ciencia y tecnología</t>
  </si>
  <si>
    <t>Total (max 0,5)</t>
  </si>
  <si>
    <t>2. Doc no universitaria en el área de conocimiento (cursos, horas o semanas)</t>
  </si>
  <si>
    <t>1. Doc universitaria en el área de conocimiento  (horas o ECTS)</t>
  </si>
  <si>
    <t>1. Doc universitaria en el área de conocimiento (horas o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</si>
</sst>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0" borderId="1" xfId="0" applyBorder="1"/>
    <xf numFmtId="0" fontId="2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6BC62-6DBF-4017-860B-D85D3EF3DD23}">
  <dimension ref="A1:D34"/>
  <sheetViews>
    <sheetView workbookViewId="0"/>
  </sheetViews>
  <sheetFormatPr baseColWidth="10" defaultColWidth="11.42578125" defaultRowHeight="15" x14ac:dyDescent="0.25"/>
  <cols>
    <col min="1" max="1" width="63.5703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29</v>
      </c>
      <c r="B1" s="2" t="s">
        <v>0</v>
      </c>
      <c r="C1" s="3" t="s">
        <v>1</v>
      </c>
      <c r="D1" s="4" t="s">
        <v>2</v>
      </c>
    </row>
    <row r="2" spans="1:4" x14ac:dyDescent="0.25">
      <c r="A2" s="2" t="s">
        <v>3</v>
      </c>
      <c r="B2" s="2">
        <v>0</v>
      </c>
      <c r="C2" s="3">
        <f>B2/30</f>
        <v>0</v>
      </c>
    </row>
    <row r="3" spans="1:4" x14ac:dyDescent="0.25">
      <c r="A3" s="2" t="s">
        <v>4</v>
      </c>
      <c r="B3" s="2">
        <v>0</v>
      </c>
      <c r="C3" s="3">
        <f>B3/3</f>
        <v>0</v>
      </c>
    </row>
    <row r="4" spans="1:4" x14ac:dyDescent="0.25">
      <c r="A4" s="5" t="s">
        <v>5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6</v>
      </c>
      <c r="C7" s="3">
        <f>B7*1.5</f>
        <v>0</v>
      </c>
    </row>
    <row r="8" spans="1:4" x14ac:dyDescent="0.25">
      <c r="A8" s="2" t="s">
        <v>7</v>
      </c>
      <c r="B8" s="2">
        <f>52*20</f>
        <v>1040</v>
      </c>
      <c r="C8" s="3">
        <f>B8/40*0.5</f>
        <v>13</v>
      </c>
    </row>
    <row r="9" spans="1:4" x14ac:dyDescent="0.25">
      <c r="A9" s="2" t="s">
        <v>8</v>
      </c>
      <c r="B9" s="2">
        <v>6</v>
      </c>
      <c r="C9" s="3">
        <f>B9*20/40*0.5</f>
        <v>1.5</v>
      </c>
    </row>
    <row r="10" spans="1:4" x14ac:dyDescent="0.25">
      <c r="A10" s="5" t="s">
        <v>9</v>
      </c>
      <c r="C10" s="6">
        <f>IF(C7+C8+C9&gt;1.5,1.5,C7+C8+C9)</f>
        <v>1.5</v>
      </c>
    </row>
    <row r="12" spans="1:4" x14ac:dyDescent="0.25">
      <c r="A12" s="1" t="s">
        <v>10</v>
      </c>
    </row>
    <row r="13" spans="1:4" x14ac:dyDescent="0.25">
      <c r="A13" s="2" t="s">
        <v>11</v>
      </c>
      <c r="B13" s="2">
        <v>0</v>
      </c>
      <c r="C13" s="3">
        <f>B13</f>
        <v>0</v>
      </c>
    </row>
    <row r="14" spans="1:4" x14ac:dyDescent="0.25">
      <c r="A14" s="2" t="s">
        <v>12</v>
      </c>
      <c r="B14" s="2">
        <v>0</v>
      </c>
      <c r="C14" s="3">
        <f>B14/50*0.5</f>
        <v>0</v>
      </c>
    </row>
    <row r="15" spans="1:4" x14ac:dyDescent="0.25">
      <c r="A15" s="5" t="s">
        <v>13</v>
      </c>
      <c r="C15" s="6">
        <f>IF(C13+C14&gt;1,1,C13+C14)</f>
        <v>0</v>
      </c>
    </row>
    <row r="17" spans="1:4" x14ac:dyDescent="0.25">
      <c r="A17" s="1" t="s">
        <v>14</v>
      </c>
    </row>
    <row r="18" spans="1:4" x14ac:dyDescent="0.25">
      <c r="A18" s="2" t="s">
        <v>15</v>
      </c>
      <c r="B18" s="2">
        <v>0</v>
      </c>
      <c r="C18" s="3">
        <f>B18</f>
        <v>0</v>
      </c>
    </row>
    <row r="19" spans="1:4" x14ac:dyDescent="0.25">
      <c r="A19" s="2" t="s">
        <v>16</v>
      </c>
      <c r="B19" s="2">
        <v>0</v>
      </c>
      <c r="C19" s="3">
        <f>B19*0.5</f>
        <v>0</v>
      </c>
    </row>
    <row r="20" spans="1:4" x14ac:dyDescent="0.25">
      <c r="A20" s="2" t="s">
        <v>17</v>
      </c>
      <c r="B20" s="2">
        <v>0</v>
      </c>
      <c r="C20" s="3">
        <f>B20*0.25</f>
        <v>0</v>
      </c>
    </row>
    <row r="21" spans="1:4" x14ac:dyDescent="0.25">
      <c r="A21" s="5" t="s">
        <v>13</v>
      </c>
      <c r="C21" s="6">
        <f>IF(C18+C19+C20&gt;1,1,C18+C19+C20)</f>
        <v>0</v>
      </c>
    </row>
    <row r="23" spans="1:4" x14ac:dyDescent="0.25">
      <c r="A23" s="1" t="s">
        <v>18</v>
      </c>
    </row>
    <row r="24" spans="1:4" x14ac:dyDescent="0.25">
      <c r="A24" s="2" t="s">
        <v>19</v>
      </c>
      <c r="B24" s="2">
        <v>1</v>
      </c>
      <c r="C24" s="3">
        <f>B24*1.5</f>
        <v>1.5</v>
      </c>
    </row>
    <row r="25" spans="1:4" x14ac:dyDescent="0.25">
      <c r="A25" s="2" t="s">
        <v>20</v>
      </c>
      <c r="B25" s="2">
        <f>130*4</f>
        <v>520</v>
      </c>
      <c r="C25" s="3">
        <f>IF(B25/30*0.25&gt;0.5,0.5,B25/30*0.25)</f>
        <v>0.5</v>
      </c>
      <c r="D25" s="4" t="s">
        <v>21</v>
      </c>
    </row>
    <row r="26" spans="1:4" x14ac:dyDescent="0.25">
      <c r="A26" s="5" t="s">
        <v>9</v>
      </c>
      <c r="C26" s="6">
        <f>IF(C24+C25&gt;1.5,1.5,C24+C25)</f>
        <v>1.5</v>
      </c>
    </row>
    <row r="28" spans="1:4" x14ac:dyDescent="0.25">
      <c r="A28" s="1" t="s">
        <v>22</v>
      </c>
    </row>
    <row r="29" spans="1:4" x14ac:dyDescent="0.25">
      <c r="A29" s="2" t="s">
        <v>23</v>
      </c>
      <c r="B29" s="2">
        <v>0</v>
      </c>
      <c r="C29" s="3">
        <f>B29*0.5</f>
        <v>0</v>
      </c>
    </row>
    <row r="30" spans="1:4" x14ac:dyDescent="0.25">
      <c r="A30" s="2" t="s">
        <v>24</v>
      </c>
      <c r="B30" s="2">
        <v>0</v>
      </c>
      <c r="C30" s="3">
        <f>0.3*D34</f>
        <v>0</v>
      </c>
    </row>
    <row r="31" spans="1:4" x14ac:dyDescent="0.25">
      <c r="A31" s="2" t="s">
        <v>25</v>
      </c>
      <c r="B31" s="2">
        <v>0</v>
      </c>
      <c r="C31" s="3">
        <f>0.3*D35</f>
        <v>0</v>
      </c>
    </row>
    <row r="32" spans="1:4" x14ac:dyDescent="0.25">
      <c r="A32" s="5" t="s">
        <v>26</v>
      </c>
      <c r="C32" s="6">
        <f>IF(C29+C30+C31&gt;0.5,0.5,C29+C30+C31)</f>
        <v>0</v>
      </c>
    </row>
    <row r="34" spans="1:3" x14ac:dyDescent="0.25">
      <c r="A34" s="7" t="s">
        <v>1</v>
      </c>
      <c r="C34" s="6">
        <f>C4+C10+C15+C21+C26+C32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B97A2-FE2D-429A-A407-23A2503FFB20}">
  <dimension ref="A1:D34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63.5703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29</v>
      </c>
      <c r="B1" s="2" t="s">
        <v>0</v>
      </c>
      <c r="C1" s="3" t="s">
        <v>1</v>
      </c>
      <c r="D1" s="4" t="s">
        <v>2</v>
      </c>
    </row>
    <row r="2" spans="1:4" x14ac:dyDescent="0.25">
      <c r="A2" s="2" t="s">
        <v>3</v>
      </c>
      <c r="B2" s="2">
        <v>0</v>
      </c>
      <c r="C2" s="3">
        <f>B2/30</f>
        <v>0</v>
      </c>
    </row>
    <row r="3" spans="1:4" x14ac:dyDescent="0.25">
      <c r="A3" s="2" t="s">
        <v>4</v>
      </c>
      <c r="B3" s="2">
        <v>0</v>
      </c>
      <c r="C3" s="3">
        <f>B3/3</f>
        <v>0</v>
      </c>
    </row>
    <row r="4" spans="1:4" x14ac:dyDescent="0.25">
      <c r="A4" s="5" t="s">
        <v>5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6</v>
      </c>
      <c r="B7" s="2">
        <v>0</v>
      </c>
      <c r="C7" s="3">
        <f>B7*1.5</f>
        <v>0</v>
      </c>
    </row>
    <row r="8" spans="1:4" x14ac:dyDescent="0.25">
      <c r="A8" s="2" t="s">
        <v>7</v>
      </c>
      <c r="B8" s="2">
        <v>0</v>
      </c>
      <c r="C8" s="3">
        <f>B8/40*0.5</f>
        <v>0</v>
      </c>
    </row>
    <row r="9" spans="1:4" x14ac:dyDescent="0.25">
      <c r="A9" s="2" t="s">
        <v>8</v>
      </c>
      <c r="B9" s="2">
        <v>6</v>
      </c>
      <c r="C9" s="3">
        <f>B9*20/40*0.5</f>
        <v>1.5</v>
      </c>
    </row>
    <row r="10" spans="1:4" x14ac:dyDescent="0.25">
      <c r="A10" s="5" t="s">
        <v>9</v>
      </c>
      <c r="C10" s="6">
        <f>IF(C7+C8+C9&gt;1.5,1.5,C7+C8+C9)</f>
        <v>1.5</v>
      </c>
    </row>
    <row r="12" spans="1:4" x14ac:dyDescent="0.25">
      <c r="A12" s="1" t="s">
        <v>10</v>
      </c>
    </row>
    <row r="13" spans="1:4" x14ac:dyDescent="0.25">
      <c r="A13" s="2" t="s">
        <v>11</v>
      </c>
      <c r="B13" s="2">
        <v>0</v>
      </c>
      <c r="C13" s="3">
        <f>B13</f>
        <v>0</v>
      </c>
    </row>
    <row r="14" spans="1:4" x14ac:dyDescent="0.25">
      <c r="A14" s="2" t="s">
        <v>12</v>
      </c>
      <c r="B14" s="2">
        <v>0</v>
      </c>
      <c r="C14" s="3">
        <f>B14/50*0.5</f>
        <v>0</v>
      </c>
    </row>
    <row r="15" spans="1:4" x14ac:dyDescent="0.25">
      <c r="A15" s="5" t="s">
        <v>13</v>
      </c>
      <c r="C15" s="6">
        <f>IF(C13+C14&gt;1,1,C13+C14)</f>
        <v>0</v>
      </c>
    </row>
    <row r="17" spans="1:4" x14ac:dyDescent="0.25">
      <c r="A17" s="1" t="s">
        <v>14</v>
      </c>
    </row>
    <row r="18" spans="1:4" x14ac:dyDescent="0.25">
      <c r="A18" s="2" t="s">
        <v>15</v>
      </c>
      <c r="B18" s="2">
        <v>0</v>
      </c>
      <c r="C18" s="3">
        <f>B18</f>
        <v>0</v>
      </c>
    </row>
    <row r="19" spans="1:4" x14ac:dyDescent="0.25">
      <c r="A19" s="2" t="s">
        <v>16</v>
      </c>
      <c r="B19" s="2">
        <v>0</v>
      </c>
      <c r="C19" s="3">
        <f>B19*0.5</f>
        <v>0</v>
      </c>
    </row>
    <row r="20" spans="1:4" x14ac:dyDescent="0.25">
      <c r="A20" s="2" t="s">
        <v>17</v>
      </c>
      <c r="B20" s="2">
        <v>2</v>
      </c>
      <c r="C20" s="3">
        <f>B20*0.25</f>
        <v>0.5</v>
      </c>
    </row>
    <row r="21" spans="1:4" x14ac:dyDescent="0.25">
      <c r="A21" s="5" t="s">
        <v>13</v>
      </c>
      <c r="C21" s="6">
        <f>IF(C18+C19+C20&gt;1,1,C18+C19+C20)</f>
        <v>0.5</v>
      </c>
    </row>
    <row r="23" spans="1:4" x14ac:dyDescent="0.25">
      <c r="A23" s="1" t="s">
        <v>18</v>
      </c>
    </row>
    <row r="24" spans="1:4" x14ac:dyDescent="0.25">
      <c r="A24" s="2" t="s">
        <v>19</v>
      </c>
      <c r="B24" s="2">
        <v>1</v>
      </c>
      <c r="C24" s="3">
        <f>B24*1.5</f>
        <v>1.5</v>
      </c>
    </row>
    <row r="25" spans="1:4" x14ac:dyDescent="0.25">
      <c r="A25" s="2" t="s">
        <v>20</v>
      </c>
      <c r="B25" s="2">
        <v>0</v>
      </c>
      <c r="C25" s="3">
        <f>IF(B25/30*0.25&gt;0.5,0.5,B25/30*0.25)</f>
        <v>0</v>
      </c>
      <c r="D25" s="4" t="s">
        <v>21</v>
      </c>
    </row>
    <row r="26" spans="1:4" x14ac:dyDescent="0.25">
      <c r="A26" s="5" t="s">
        <v>9</v>
      </c>
      <c r="C26" s="6">
        <f>IF(C24+C25&gt;1.5,1.5,C24+C25)</f>
        <v>1.5</v>
      </c>
    </row>
    <row r="28" spans="1:4" x14ac:dyDescent="0.25">
      <c r="A28" s="1" t="s">
        <v>22</v>
      </c>
    </row>
    <row r="29" spans="1:4" x14ac:dyDescent="0.25">
      <c r="A29" s="2" t="s">
        <v>23</v>
      </c>
      <c r="B29" s="2">
        <v>0</v>
      </c>
      <c r="C29" s="3">
        <f>B29*0.5</f>
        <v>0</v>
      </c>
    </row>
    <row r="30" spans="1:4" x14ac:dyDescent="0.25">
      <c r="A30" s="2" t="s">
        <v>24</v>
      </c>
      <c r="B30" s="2">
        <v>0</v>
      </c>
      <c r="C30" s="3">
        <f>0.3*D34</f>
        <v>0</v>
      </c>
    </row>
    <row r="31" spans="1:4" x14ac:dyDescent="0.25">
      <c r="A31" s="2" t="s">
        <v>25</v>
      </c>
      <c r="B31" s="2">
        <v>0</v>
      </c>
      <c r="C31" s="3">
        <f>0.3*D35</f>
        <v>0</v>
      </c>
    </row>
    <row r="32" spans="1:4" x14ac:dyDescent="0.25">
      <c r="A32" s="5" t="s">
        <v>26</v>
      </c>
      <c r="C32" s="6">
        <f>IF(C29+C30+C31&gt;0.5,0.5,C29+C30+C31)</f>
        <v>0</v>
      </c>
    </row>
    <row r="34" spans="1:3" x14ac:dyDescent="0.25">
      <c r="A34" s="7" t="s">
        <v>1</v>
      </c>
      <c r="C34" s="6">
        <f>C4+C10+C15+C21+C26+C32</f>
        <v>3.5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8A822-EE7B-4D65-AD55-6BBEF0EA6379}">
  <dimension ref="A1:D34"/>
  <sheetViews>
    <sheetView workbookViewId="0"/>
  </sheetViews>
  <sheetFormatPr baseColWidth="10" defaultColWidth="11.42578125" defaultRowHeight="15" x14ac:dyDescent="0.25"/>
  <cols>
    <col min="1" max="1" width="63.5703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28</v>
      </c>
      <c r="B1" s="2" t="s">
        <v>0</v>
      </c>
      <c r="C1" s="3" t="s">
        <v>1</v>
      </c>
      <c r="D1" s="4" t="s">
        <v>2</v>
      </c>
    </row>
    <row r="2" spans="1:4" x14ac:dyDescent="0.25">
      <c r="A2" s="2" t="s">
        <v>3</v>
      </c>
      <c r="B2" s="2">
        <v>0</v>
      </c>
      <c r="C2" s="3">
        <f>B2/30</f>
        <v>0</v>
      </c>
    </row>
    <row r="3" spans="1:4" x14ac:dyDescent="0.25">
      <c r="A3" s="2" t="s">
        <v>4</v>
      </c>
      <c r="B3" s="2">
        <v>0</v>
      </c>
      <c r="C3" s="3">
        <f>B3/3</f>
        <v>0</v>
      </c>
    </row>
    <row r="4" spans="1:4" x14ac:dyDescent="0.25">
      <c r="A4" s="5" t="s">
        <v>5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6</v>
      </c>
      <c r="B7" s="2">
        <v>0</v>
      </c>
      <c r="C7" s="3">
        <f>B7*1.5</f>
        <v>0</v>
      </c>
    </row>
    <row r="8" spans="1:4" x14ac:dyDescent="0.25">
      <c r="A8" s="2" t="s">
        <v>7</v>
      </c>
      <c r="B8" s="2">
        <v>0</v>
      </c>
      <c r="C8" s="3">
        <f>B8/40*0.5</f>
        <v>0</v>
      </c>
    </row>
    <row r="9" spans="1:4" x14ac:dyDescent="0.25">
      <c r="A9" s="2" t="s">
        <v>8</v>
      </c>
      <c r="B9" s="2">
        <v>0</v>
      </c>
      <c r="C9" s="3">
        <f>B9*20/40*0.5</f>
        <v>0</v>
      </c>
    </row>
    <row r="10" spans="1:4" x14ac:dyDescent="0.25">
      <c r="A10" s="5" t="s">
        <v>9</v>
      </c>
      <c r="C10" s="6">
        <f>IF(C7+C8+C9&gt;1.5,1.5,C7+C8+C9)</f>
        <v>0</v>
      </c>
    </row>
    <row r="12" spans="1:4" x14ac:dyDescent="0.25">
      <c r="A12" s="1" t="s">
        <v>10</v>
      </c>
    </row>
    <row r="13" spans="1:4" x14ac:dyDescent="0.25">
      <c r="A13" s="2" t="s">
        <v>11</v>
      </c>
      <c r="B13" s="2">
        <v>0</v>
      </c>
      <c r="C13" s="3">
        <f>B13</f>
        <v>0</v>
      </c>
    </row>
    <row r="14" spans="1:4" x14ac:dyDescent="0.25">
      <c r="A14" s="2" t="s">
        <v>12</v>
      </c>
      <c r="B14" s="2">
        <v>0</v>
      </c>
      <c r="C14" s="3">
        <f>B14/50*0.5</f>
        <v>0</v>
      </c>
    </row>
    <row r="15" spans="1:4" x14ac:dyDescent="0.25">
      <c r="A15" s="5" t="s">
        <v>13</v>
      </c>
      <c r="C15" s="6">
        <f>IF(C13+C14&gt;1,1,C13+C14)</f>
        <v>0</v>
      </c>
    </row>
    <row r="17" spans="1:4" x14ac:dyDescent="0.25">
      <c r="A17" s="1" t="s">
        <v>14</v>
      </c>
    </row>
    <row r="18" spans="1:4" x14ac:dyDescent="0.25">
      <c r="A18" s="2" t="s">
        <v>15</v>
      </c>
      <c r="B18" s="2">
        <v>0</v>
      </c>
      <c r="C18" s="3">
        <f>B18</f>
        <v>0</v>
      </c>
    </row>
    <row r="19" spans="1:4" x14ac:dyDescent="0.25">
      <c r="A19" s="2" t="s">
        <v>16</v>
      </c>
      <c r="B19" s="2">
        <v>0</v>
      </c>
      <c r="C19" s="3">
        <f>B19*0.5</f>
        <v>0</v>
      </c>
    </row>
    <row r="20" spans="1:4" x14ac:dyDescent="0.25">
      <c r="A20" s="2" t="s">
        <v>17</v>
      </c>
      <c r="B20" s="2">
        <v>0</v>
      </c>
      <c r="C20" s="3">
        <f>B20*0.25</f>
        <v>0</v>
      </c>
    </row>
    <row r="21" spans="1:4" x14ac:dyDescent="0.25">
      <c r="A21" s="5" t="s">
        <v>13</v>
      </c>
      <c r="C21" s="6">
        <f>IF(C18+C19+C20&gt;1,1,C18+C19+C20)</f>
        <v>0</v>
      </c>
    </row>
    <row r="23" spans="1:4" x14ac:dyDescent="0.25">
      <c r="A23" s="1" t="s">
        <v>18</v>
      </c>
    </row>
    <row r="24" spans="1:4" x14ac:dyDescent="0.25">
      <c r="A24" s="2" t="s">
        <v>19</v>
      </c>
      <c r="B24" s="2">
        <v>0</v>
      </c>
      <c r="C24" s="3">
        <f>B24*1.5</f>
        <v>0</v>
      </c>
    </row>
    <row r="25" spans="1:4" x14ac:dyDescent="0.25">
      <c r="A25" s="2" t="s">
        <v>20</v>
      </c>
      <c r="B25" s="2">
        <v>600</v>
      </c>
      <c r="C25" s="3">
        <f>IF(B25/30*0.25&gt;0.5,0.5,B25/30*0.25)</f>
        <v>0.5</v>
      </c>
      <c r="D25" s="4" t="s">
        <v>21</v>
      </c>
    </row>
    <row r="26" spans="1:4" x14ac:dyDescent="0.25">
      <c r="A26" s="5" t="s">
        <v>9</v>
      </c>
      <c r="C26" s="6">
        <f>IF(C24+C25&gt;1.5,1.5,C24+C25)</f>
        <v>0.5</v>
      </c>
    </row>
    <row r="28" spans="1:4" x14ac:dyDescent="0.25">
      <c r="A28" s="1" t="s">
        <v>22</v>
      </c>
    </row>
    <row r="29" spans="1:4" x14ac:dyDescent="0.25">
      <c r="A29" s="2" t="s">
        <v>23</v>
      </c>
      <c r="B29" s="2">
        <v>0</v>
      </c>
      <c r="C29" s="3">
        <f>B29*0.5</f>
        <v>0</v>
      </c>
    </row>
    <row r="30" spans="1:4" x14ac:dyDescent="0.25">
      <c r="A30" s="2" t="s">
        <v>24</v>
      </c>
      <c r="B30" s="2">
        <v>0</v>
      </c>
      <c r="C30" s="3">
        <f>0.3*B30</f>
        <v>0</v>
      </c>
    </row>
    <row r="31" spans="1:4" x14ac:dyDescent="0.25">
      <c r="A31" s="2" t="s">
        <v>25</v>
      </c>
      <c r="B31" s="2">
        <v>0</v>
      </c>
      <c r="C31" s="3">
        <f>0.3*D35</f>
        <v>0</v>
      </c>
    </row>
    <row r="32" spans="1:4" x14ac:dyDescent="0.25">
      <c r="A32" s="5" t="s">
        <v>26</v>
      </c>
      <c r="C32" s="6">
        <f>IF(C29+C30+C31&gt;0.5,0.5,C29+C30+C31)</f>
        <v>0</v>
      </c>
    </row>
    <row r="34" spans="1:3" x14ac:dyDescent="0.25">
      <c r="A34" s="7" t="s">
        <v>1</v>
      </c>
      <c r="C34" s="6">
        <f>C4+C10+C15+C21+C26+C32</f>
        <v>0.5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AAFB-61CF-4C42-A397-5269CE9F084D}">
  <dimension ref="A1:D34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63.5703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29</v>
      </c>
      <c r="B1" s="2" t="s">
        <v>0</v>
      </c>
      <c r="C1" s="3" t="s">
        <v>1</v>
      </c>
      <c r="D1" s="4" t="s">
        <v>2</v>
      </c>
    </row>
    <row r="2" spans="1:4" x14ac:dyDescent="0.25">
      <c r="A2" s="2" t="s">
        <v>3</v>
      </c>
      <c r="B2" s="2">
        <v>0</v>
      </c>
      <c r="C2" s="3">
        <f>B2/30</f>
        <v>0</v>
      </c>
    </row>
    <row r="3" spans="1:4" x14ac:dyDescent="0.25">
      <c r="A3" s="2" t="s">
        <v>4</v>
      </c>
      <c r="B3" s="2">
        <v>0</v>
      </c>
      <c r="C3" s="3">
        <f>B3/3</f>
        <v>0</v>
      </c>
    </row>
    <row r="4" spans="1:4" x14ac:dyDescent="0.25">
      <c r="A4" s="5" t="s">
        <v>5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6</v>
      </c>
      <c r="B7" s="2">
        <v>0</v>
      </c>
      <c r="C7" s="3">
        <f>B7*1.5</f>
        <v>0</v>
      </c>
    </row>
    <row r="8" spans="1:4" x14ac:dyDescent="0.25">
      <c r="A8" s="2" t="s">
        <v>7</v>
      </c>
      <c r="B8" s="2">
        <v>0</v>
      </c>
      <c r="C8" s="3">
        <f>B8/40*0.5</f>
        <v>0</v>
      </c>
    </row>
    <row r="9" spans="1:4" x14ac:dyDescent="0.25">
      <c r="A9" s="2" t="s">
        <v>8</v>
      </c>
      <c r="B9" s="2">
        <v>0</v>
      </c>
      <c r="C9" s="3">
        <f>B9*20/40*0.5</f>
        <v>0</v>
      </c>
    </row>
    <row r="10" spans="1:4" x14ac:dyDescent="0.25">
      <c r="A10" s="5" t="s">
        <v>9</v>
      </c>
      <c r="C10" s="6">
        <f>IF(C7+C8+C9&gt;1.5,1.5,C7+C8+C9)</f>
        <v>0</v>
      </c>
    </row>
    <row r="12" spans="1:4" x14ac:dyDescent="0.25">
      <c r="A12" s="1" t="s">
        <v>10</v>
      </c>
    </row>
    <row r="13" spans="1:4" x14ac:dyDescent="0.25">
      <c r="A13" s="2" t="s">
        <v>11</v>
      </c>
      <c r="B13" s="2">
        <v>0</v>
      </c>
      <c r="C13" s="3">
        <f>B13</f>
        <v>0</v>
      </c>
    </row>
    <row r="14" spans="1:4" x14ac:dyDescent="0.25">
      <c r="A14" s="2" t="s">
        <v>12</v>
      </c>
      <c r="B14" s="2">
        <v>0</v>
      </c>
      <c r="C14" s="3">
        <f>B14/50*0.5</f>
        <v>0</v>
      </c>
    </row>
    <row r="15" spans="1:4" x14ac:dyDescent="0.25">
      <c r="A15" s="5" t="s">
        <v>13</v>
      </c>
      <c r="C15" s="6">
        <f>IF(C13+C14&gt;1,1,C13+C14)</f>
        <v>0</v>
      </c>
    </row>
    <row r="17" spans="1:4" x14ac:dyDescent="0.25">
      <c r="A17" s="1" t="s">
        <v>14</v>
      </c>
    </row>
    <row r="18" spans="1:4" x14ac:dyDescent="0.25">
      <c r="A18" s="2" t="s">
        <v>15</v>
      </c>
      <c r="B18" s="2">
        <v>0</v>
      </c>
      <c r="C18" s="3">
        <f>B18</f>
        <v>0</v>
      </c>
    </row>
    <row r="19" spans="1:4" x14ac:dyDescent="0.25">
      <c r="A19" s="2" t="s">
        <v>16</v>
      </c>
      <c r="B19" s="2">
        <v>0</v>
      </c>
      <c r="C19" s="3">
        <f>B19*0.5</f>
        <v>0</v>
      </c>
    </row>
    <row r="20" spans="1:4" x14ac:dyDescent="0.25">
      <c r="A20" s="2" t="s">
        <v>17</v>
      </c>
      <c r="B20" s="2">
        <v>0</v>
      </c>
      <c r="C20" s="3">
        <f>B20*0.25</f>
        <v>0</v>
      </c>
    </row>
    <row r="21" spans="1:4" x14ac:dyDescent="0.25">
      <c r="A21" s="5" t="s">
        <v>13</v>
      </c>
      <c r="C21" s="6">
        <f>IF(C18+C19+C20&gt;1,1,C18+C19+C20)</f>
        <v>0</v>
      </c>
    </row>
    <row r="23" spans="1:4" x14ac:dyDescent="0.25">
      <c r="A23" s="1" t="s">
        <v>18</v>
      </c>
    </row>
    <row r="24" spans="1:4" x14ac:dyDescent="0.25">
      <c r="A24" s="2" t="s">
        <v>19</v>
      </c>
      <c r="B24" s="2">
        <v>0</v>
      </c>
      <c r="C24" s="3">
        <f>B24*1.5</f>
        <v>0</v>
      </c>
    </row>
    <row r="25" spans="1:4" x14ac:dyDescent="0.25">
      <c r="A25" s="2" t="s">
        <v>20</v>
      </c>
      <c r="B25" s="2">
        <v>600</v>
      </c>
      <c r="C25" s="3">
        <f>IF(B25/30*0.25&gt;0.5,0.5,B25/30*0.25)</f>
        <v>0.5</v>
      </c>
      <c r="D25" s="4" t="s">
        <v>21</v>
      </c>
    </row>
    <row r="26" spans="1:4" x14ac:dyDescent="0.25">
      <c r="A26" s="5" t="s">
        <v>9</v>
      </c>
      <c r="C26" s="6">
        <f>IF(C24+C25&gt;1.5,1.5,C24+C25)</f>
        <v>0.5</v>
      </c>
    </row>
    <row r="28" spans="1:4" x14ac:dyDescent="0.25">
      <c r="A28" s="1" t="s">
        <v>22</v>
      </c>
    </row>
    <row r="29" spans="1:4" x14ac:dyDescent="0.25">
      <c r="A29" s="2" t="s">
        <v>23</v>
      </c>
      <c r="B29" s="2">
        <v>0</v>
      </c>
      <c r="C29" s="3">
        <f>B29*0.5</f>
        <v>0</v>
      </c>
    </row>
    <row r="30" spans="1:4" x14ac:dyDescent="0.25">
      <c r="A30" s="2" t="s">
        <v>24</v>
      </c>
      <c r="B30" s="2">
        <v>1</v>
      </c>
      <c r="C30" s="3">
        <f>0.4*B30</f>
        <v>0.4</v>
      </c>
    </row>
    <row r="31" spans="1:4" x14ac:dyDescent="0.25">
      <c r="A31" s="2" t="s">
        <v>25</v>
      </c>
      <c r="B31" s="2">
        <v>0</v>
      </c>
      <c r="C31" s="3">
        <f>0.3*D35</f>
        <v>0</v>
      </c>
    </row>
    <row r="32" spans="1:4" x14ac:dyDescent="0.25">
      <c r="A32" s="5" t="s">
        <v>26</v>
      </c>
      <c r="C32" s="6">
        <f>IF(C29+C30+C31&gt;0.5,0.5,C29+C30+C31)</f>
        <v>0.4</v>
      </c>
    </row>
    <row r="34" spans="1:3" x14ac:dyDescent="0.25">
      <c r="A34" s="7" t="s">
        <v>1</v>
      </c>
      <c r="C34" s="6">
        <f>C4+C10+C15+C21+C26+C32</f>
        <v>0.9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1669-14FE-4290-9069-DD5EA512C7FF}">
  <dimension ref="A1:D34"/>
  <sheetViews>
    <sheetView tabSelected="1" workbookViewId="0">
      <selection activeCell="A6" sqref="A6"/>
    </sheetView>
  </sheetViews>
  <sheetFormatPr baseColWidth="10" defaultColWidth="11.42578125" defaultRowHeight="15" x14ac:dyDescent="0.25"/>
  <cols>
    <col min="1" max="1" width="63.5703125" style="2" customWidth="1"/>
    <col min="2" max="2" width="8.42578125" style="2" customWidth="1"/>
    <col min="3" max="3" width="11.42578125" style="3"/>
    <col min="4" max="4" width="75" style="4" customWidth="1"/>
    <col min="5" max="16384" width="11.42578125" style="4"/>
  </cols>
  <sheetData>
    <row r="1" spans="1:4" x14ac:dyDescent="0.25">
      <c r="A1" s="1" t="s">
        <v>29</v>
      </c>
      <c r="B1" s="2" t="s">
        <v>0</v>
      </c>
      <c r="C1" s="3" t="s">
        <v>1</v>
      </c>
      <c r="D1" s="4" t="s">
        <v>2</v>
      </c>
    </row>
    <row r="2" spans="1:4" x14ac:dyDescent="0.25">
      <c r="A2" s="2" t="s">
        <v>3</v>
      </c>
      <c r="B2" s="2">
        <v>0</v>
      </c>
      <c r="C2" s="3">
        <f>B2/30</f>
        <v>0</v>
      </c>
    </row>
    <row r="3" spans="1:4" x14ac:dyDescent="0.25">
      <c r="A3" s="2" t="s">
        <v>4</v>
      </c>
      <c r="B3" s="2">
        <v>0</v>
      </c>
      <c r="C3" s="3">
        <f>B3/3</f>
        <v>0</v>
      </c>
    </row>
    <row r="4" spans="1:4" x14ac:dyDescent="0.25">
      <c r="A4" s="5" t="s">
        <v>5</v>
      </c>
      <c r="B4" s="5"/>
      <c r="C4" s="6">
        <f>IF(C2+C3&gt;4.5,4.5,C2+C3)</f>
        <v>0</v>
      </c>
    </row>
    <row r="6" spans="1:4" x14ac:dyDescent="0.25">
      <c r="A6" s="1" t="s">
        <v>27</v>
      </c>
    </row>
    <row r="7" spans="1:4" x14ac:dyDescent="0.25">
      <c r="A7" s="2" t="s">
        <v>6</v>
      </c>
      <c r="B7" s="2">
        <v>0</v>
      </c>
      <c r="C7" s="3">
        <f>B7*1.5</f>
        <v>0</v>
      </c>
    </row>
    <row r="8" spans="1:4" x14ac:dyDescent="0.25">
      <c r="A8" s="2" t="s">
        <v>7</v>
      </c>
      <c r="B8" s="2">
        <v>0</v>
      </c>
      <c r="C8" s="3">
        <f>B8/40*0.5</f>
        <v>0</v>
      </c>
    </row>
    <row r="9" spans="1:4" x14ac:dyDescent="0.25">
      <c r="A9" s="2" t="s">
        <v>8</v>
      </c>
      <c r="B9" s="2">
        <v>6</v>
      </c>
      <c r="C9" s="3">
        <f>B9*20/40*0.5</f>
        <v>1.5</v>
      </c>
    </row>
    <row r="10" spans="1:4" x14ac:dyDescent="0.25">
      <c r="A10" s="5" t="s">
        <v>9</v>
      </c>
      <c r="C10" s="6">
        <f>IF(C7+C8+C9&gt;1.5,1.5,C7+C8+C9)</f>
        <v>1.5</v>
      </c>
    </row>
    <row r="12" spans="1:4" x14ac:dyDescent="0.25">
      <c r="A12" s="1" t="s">
        <v>10</v>
      </c>
    </row>
    <row r="13" spans="1:4" x14ac:dyDescent="0.25">
      <c r="A13" s="2" t="s">
        <v>11</v>
      </c>
      <c r="B13" s="2">
        <v>0</v>
      </c>
      <c r="C13" s="3">
        <f>B13</f>
        <v>0</v>
      </c>
    </row>
    <row r="14" spans="1:4" x14ac:dyDescent="0.25">
      <c r="A14" s="2" t="s">
        <v>12</v>
      </c>
      <c r="B14" s="2">
        <v>0</v>
      </c>
      <c r="C14" s="3">
        <f>B14/50*0.5</f>
        <v>0</v>
      </c>
    </row>
    <row r="15" spans="1:4" x14ac:dyDescent="0.25">
      <c r="A15" s="5" t="s">
        <v>13</v>
      </c>
      <c r="C15" s="6">
        <f>IF(C13+C14&gt;1,1,C13+C14)</f>
        <v>0</v>
      </c>
    </row>
    <row r="17" spans="1:4" x14ac:dyDescent="0.25">
      <c r="A17" s="1" t="s">
        <v>14</v>
      </c>
    </row>
    <row r="18" spans="1:4" x14ac:dyDescent="0.25">
      <c r="A18" s="2" t="s">
        <v>15</v>
      </c>
      <c r="B18" s="2">
        <v>0</v>
      </c>
      <c r="C18" s="3">
        <f>B18</f>
        <v>0</v>
      </c>
    </row>
    <row r="19" spans="1:4" x14ac:dyDescent="0.25">
      <c r="A19" s="2" t="s">
        <v>16</v>
      </c>
      <c r="B19" s="2">
        <v>0</v>
      </c>
      <c r="C19" s="3">
        <f>B19*0.5</f>
        <v>0</v>
      </c>
    </row>
    <row r="20" spans="1:4" x14ac:dyDescent="0.25">
      <c r="A20" s="2" t="s">
        <v>17</v>
      </c>
      <c r="B20" s="2">
        <v>0</v>
      </c>
      <c r="C20" s="3">
        <f>B20*0.25</f>
        <v>0</v>
      </c>
    </row>
    <row r="21" spans="1:4" x14ac:dyDescent="0.25">
      <c r="A21" s="5" t="s">
        <v>13</v>
      </c>
      <c r="C21" s="6">
        <f>IF(C18+C19+C20&gt;1,1,C18+C19+C20)</f>
        <v>0</v>
      </c>
    </row>
    <row r="23" spans="1:4" x14ac:dyDescent="0.25">
      <c r="A23" s="1" t="s">
        <v>18</v>
      </c>
    </row>
    <row r="24" spans="1:4" x14ac:dyDescent="0.25">
      <c r="A24" s="2" t="s">
        <v>19</v>
      </c>
      <c r="B24" s="2">
        <v>1</v>
      </c>
      <c r="C24" s="3">
        <f>B24*1.5</f>
        <v>1.5</v>
      </c>
    </row>
    <row r="25" spans="1:4" x14ac:dyDescent="0.25">
      <c r="A25" s="2" t="s">
        <v>20</v>
      </c>
      <c r="B25" s="2">
        <v>0</v>
      </c>
      <c r="C25" s="3">
        <f>IF(B25/30*0.25&gt;0.5,0.5,B25/30*0.25)</f>
        <v>0</v>
      </c>
      <c r="D25" s="4" t="s">
        <v>21</v>
      </c>
    </row>
    <row r="26" spans="1:4" x14ac:dyDescent="0.25">
      <c r="A26" s="5" t="s">
        <v>9</v>
      </c>
      <c r="C26" s="6">
        <f>IF(C24+C25&gt;1.5,1.5,C24+C25)</f>
        <v>1.5</v>
      </c>
    </row>
    <row r="28" spans="1:4" x14ac:dyDescent="0.25">
      <c r="A28" s="1" t="s">
        <v>22</v>
      </c>
    </row>
    <row r="29" spans="1:4" x14ac:dyDescent="0.25">
      <c r="A29" s="2" t="s">
        <v>23</v>
      </c>
      <c r="B29" s="2">
        <v>0</v>
      </c>
      <c r="C29" s="3">
        <f>B29*0.5</f>
        <v>0</v>
      </c>
    </row>
    <row r="30" spans="1:4" x14ac:dyDescent="0.25">
      <c r="A30" s="2" t="s">
        <v>24</v>
      </c>
      <c r="B30" s="2">
        <v>0</v>
      </c>
      <c r="C30" s="3">
        <f>0.3*D34</f>
        <v>0</v>
      </c>
    </row>
    <row r="31" spans="1:4" x14ac:dyDescent="0.25">
      <c r="A31" s="2" t="s">
        <v>25</v>
      </c>
      <c r="B31" s="2">
        <v>0</v>
      </c>
      <c r="C31" s="3">
        <f>0.3*D35</f>
        <v>0</v>
      </c>
    </row>
    <row r="32" spans="1:4" x14ac:dyDescent="0.25">
      <c r="A32" s="5" t="s">
        <v>26</v>
      </c>
      <c r="C32" s="6">
        <f>IF(C29+C30+C31&gt;0.5,0.5,C29+C30+C31)</f>
        <v>0</v>
      </c>
    </row>
    <row r="34" spans="1:3" x14ac:dyDescent="0.25">
      <c r="A34" s="7" t="s">
        <v>1</v>
      </c>
      <c r="C34" s="6">
        <f>C4+C10+C15+C21+C26+C32</f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C538B2275519B4D999F18835E4ED748" ma:contentTypeVersion="10" ma:contentTypeDescription="Crear nuevo documento." ma:contentTypeScope="" ma:versionID="88282809ad9c4657a8188a25478ca93f">
  <xsd:schema xmlns:xsd="http://www.w3.org/2001/XMLSchema" xmlns:xs="http://www.w3.org/2001/XMLSchema" xmlns:p="http://schemas.microsoft.com/office/2006/metadata/properties" xmlns:ns2="07e89329-b856-4e76-b6d9-cd0bbeeb2e84" xmlns:ns3="b0e32073-6d96-4e3c-9572-c6bbd33640bb" targetNamespace="http://schemas.microsoft.com/office/2006/metadata/properties" ma:root="true" ma:fieldsID="d4db2b9a9b7fa4eff4ac5aadf85012d1" ns2:_="" ns3:_="">
    <xsd:import namespace="07e89329-b856-4e76-b6d9-cd0bbeeb2e84"/>
    <xsd:import namespace="b0e32073-6d96-4e3c-9572-c6bbd33640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89329-b856-4e76-b6d9-cd0bbeeb2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70d5ff2-e4b6-4508-a89b-274ee3ad9c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32073-6d96-4e3c-9572-c6bbd33640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156acba-fd61-4de0-ac72-2487c1dc3c3c}" ma:internalName="TaxCatchAll" ma:showField="CatchAllData" ma:web="b0e32073-6d96-4e3c-9572-c6bbd33640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49A485-EDB6-41C4-A41B-6BFC9FB44C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89329-b856-4e76-b6d9-cd0bbeeb2e84"/>
    <ds:schemaRef ds:uri="b0e32073-6d96-4e3c-9572-c6bbd33640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89F85D-23F0-4513-9C10-582877212C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Irene Tinajero</vt:lpstr>
      <vt:lpstr>Julia Catalina Rosu</vt:lpstr>
      <vt:lpstr>Alonso Romero Barrueco</vt:lpstr>
      <vt:lpstr>Hector Prieto</vt:lpstr>
      <vt:lpstr>Maria Morales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Miguel</dc:creator>
  <cp:keywords/>
  <dc:description/>
  <cp:lastModifiedBy>Hidalgo Moreno Miguel A.</cp:lastModifiedBy>
  <cp:revision/>
  <dcterms:created xsi:type="dcterms:W3CDTF">2025-09-08T09:54:38Z</dcterms:created>
  <dcterms:modified xsi:type="dcterms:W3CDTF">2025-09-17T16:12:04Z</dcterms:modified>
  <cp:category/>
  <cp:contentStatus/>
</cp:coreProperties>
</file>